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ccounts Payable\"/>
    </mc:Choice>
  </mc:AlternateContent>
  <xr:revisionPtr revIDLastSave="0" documentId="13_ncr:1_{FA31D838-E6C4-48B8-B8B4-248878A2F008}" xr6:coauthVersionLast="47" xr6:coauthVersionMax="47" xr10:uidLastSave="{00000000-0000-0000-0000-000000000000}"/>
  <bookViews>
    <workbookView xWindow="-108" yWindow="-108" windowWidth="23256" windowHeight="12576" xr2:uid="{DE21AB89-1AAC-4268-A682-7233C8A3C3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5" i="1" l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14" i="1"/>
  <c r="F36" i="1" l="1"/>
  <c r="F35" i="1"/>
  <c r="F34" i="1"/>
  <c r="F33" i="1"/>
  <c r="O32" i="1"/>
  <c r="F32" i="1"/>
  <c r="F31" i="1"/>
  <c r="F30" i="1"/>
  <c r="F29" i="1"/>
  <c r="F28" i="1"/>
  <c r="F27" i="1"/>
  <c r="F26" i="1"/>
  <c r="F25" i="1"/>
  <c r="F24" i="1"/>
  <c r="F23" i="1"/>
  <c r="F22" i="1"/>
  <c r="A22" i="1"/>
  <c r="A30" i="1" s="1"/>
  <c r="F15" i="1"/>
  <c r="J14" i="1"/>
  <c r="F14" i="1"/>
  <c r="A11" i="1"/>
  <c r="M14" i="1" l="1"/>
  <c r="K14" i="1"/>
  <c r="J28" i="1"/>
  <c r="A23" i="1"/>
  <c r="A28" i="1"/>
  <c r="J15" i="1"/>
  <c r="A34" i="1"/>
  <c r="J20" i="1"/>
  <c r="J26" i="1"/>
  <c r="A24" i="1"/>
  <c r="A35" i="1"/>
  <c r="A31" i="1"/>
  <c r="J27" i="1"/>
  <c r="F37" i="1"/>
  <c r="A25" i="1"/>
  <c r="J25" i="1"/>
  <c r="J24" i="1"/>
  <c r="A32" i="1"/>
  <c r="J19" i="1"/>
  <c r="J23" i="1"/>
  <c r="A29" i="1"/>
  <c r="A36" i="1"/>
  <c r="J22" i="1"/>
  <c r="J21" i="1"/>
  <c r="A27" i="1"/>
  <c r="A33" i="1"/>
  <c r="J17" i="1"/>
  <c r="J16" i="1"/>
  <c r="J18" i="1"/>
  <c r="A26" i="1"/>
  <c r="K15" i="1" l="1"/>
  <c r="M15" i="1"/>
  <c r="K25" i="1"/>
  <c r="M25" i="1"/>
  <c r="K23" i="1"/>
  <c r="M23" i="1"/>
  <c r="M17" i="1"/>
  <c r="K17" i="1"/>
  <c r="M19" i="1"/>
  <c r="K19" i="1"/>
  <c r="K24" i="1"/>
  <c r="M24" i="1"/>
  <c r="K26" i="1"/>
  <c r="M26" i="1"/>
  <c r="K21" i="1"/>
  <c r="M21" i="1"/>
  <c r="M20" i="1"/>
  <c r="K20" i="1"/>
  <c r="K22" i="1"/>
  <c r="M22" i="1"/>
  <c r="M18" i="1"/>
  <c r="K18" i="1"/>
  <c r="K27" i="1"/>
  <c r="M27" i="1"/>
  <c r="M16" i="1"/>
  <c r="K16" i="1"/>
  <c r="M28" i="1"/>
  <c r="K28" i="1"/>
  <c r="Q14" i="1"/>
  <c r="Q28" i="1" l="1"/>
  <c r="Q20" i="1"/>
  <c r="Q27" i="1"/>
  <c r="Q26" i="1"/>
  <c r="Q15" i="1"/>
  <c r="Q21" i="1"/>
  <c r="Q16" i="1"/>
  <c r="Q24" i="1"/>
  <c r="Q18" i="1"/>
  <c r="Q25" i="1"/>
  <c r="Q19" i="1"/>
  <c r="Q17" i="1"/>
  <c r="Q22" i="1"/>
  <c r="Q23" i="1"/>
  <c r="Q29" i="1" l="1"/>
  <c r="O38" i="1" s="1"/>
</calcChain>
</file>

<file path=xl/sharedStrings.xml><?xml version="1.0" encoding="utf-8"?>
<sst xmlns="http://schemas.openxmlformats.org/spreadsheetml/2006/main" count="49" uniqueCount="43">
  <si>
    <t>Ranger College</t>
  </si>
  <si>
    <t>Fill in all boxes applicable for your trip</t>
  </si>
  <si>
    <t>Lead Coach/Sponsor:</t>
  </si>
  <si>
    <t>Group Traveling:</t>
  </si>
  <si>
    <t>Account Paying Travel:</t>
  </si>
  <si>
    <t>Travelers:</t>
  </si>
  <si>
    <t>Total</t>
  </si>
  <si>
    <t>Travelers</t>
  </si>
  <si>
    <t>Date</t>
  </si>
  <si>
    <t>Time</t>
  </si>
  <si>
    <t>Meals:</t>
  </si>
  <si>
    <t>Breakfast</t>
  </si>
  <si>
    <t>Lunch</t>
  </si>
  <si>
    <t>Dinner</t>
  </si>
  <si>
    <t>Departure:</t>
  </si>
  <si>
    <t>Return:</t>
  </si>
  <si>
    <t>Destination(s):</t>
  </si>
  <si>
    <t>Purpose of Trip:</t>
  </si>
  <si>
    <t>Hotel:</t>
  </si>
  <si>
    <t>Room Rate*</t>
  </si>
  <si>
    <t>Taxes</t>
  </si>
  <si>
    <t>* Room rates which exceed $129.00 per day per room requires  President's approval at the bottom of this form.</t>
  </si>
  <si>
    <t>Meals Total</t>
  </si>
  <si>
    <t>Airfare:</t>
  </si>
  <si>
    <t>Rental Car:</t>
  </si>
  <si>
    <t>Mileage:</t>
  </si>
  <si>
    <t>mi</t>
  </si>
  <si>
    <t>Parking</t>
  </si>
  <si>
    <t>Public Transportation</t>
  </si>
  <si>
    <t>Taxicabs</t>
  </si>
  <si>
    <t>Hotel Total</t>
  </si>
  <si>
    <t>Total Expected Travel Expense</t>
  </si>
  <si>
    <t>Employee Signature</t>
  </si>
  <si>
    <t>Check the box to the right if request to use college-issued declining balance credit card.</t>
  </si>
  <si>
    <t>Supervisor Signature</t>
  </si>
  <si>
    <t>Check box to the right to request that Student Meal funds be provided in cash.</t>
  </si>
  <si>
    <t>Vice President/Dean/AD Signature</t>
  </si>
  <si>
    <t>Attach supporting documentation for (a) hotel rates with taxes, airfare, and rental cars with taxes.  Receipts will be required for all charges other than meals, taxicabs, and public transportation.</t>
  </si>
  <si>
    <t>Fuel</t>
  </si>
  <si>
    <t>Other (Driver Costs, Tolls, etc)</t>
  </si>
  <si>
    <t>Method of Transportation:</t>
  </si>
  <si>
    <t>Student Event Travel Request - 2025</t>
  </si>
  <si>
    <t>President Signature (if room rate exceeds $149)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</si>
</sst>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"/>
    <numFmt numFmtId="165" formatCode="[$-409]h:mm\ AM/PM"/>
    <numFmt numFmtId="166" formatCode="&quot;$&quot;#,##0.00"/>
    <numFmt numFmtId="167" formatCode="#,##0.0"/>
    <numFmt numFmtId="168" formatCode="&quot;$&quot;#,##0.000"/>
  </numFmts>
  <fonts count="11" x14ac:knownFonts="1">
    <font>
      <sz val="11"/>
      <color theme="1"/>
      <name val="Calibri"/>
      <family val="2"/>
      <scheme val="minor"/>
    </font>
    <font>
      <b/>
      <sz val="18"/>
      <color rgb="FF7030A0"/>
      <name val="Times New Roman"/>
      <family val="1"/>
    </font>
    <font>
      <b/>
      <sz val="14"/>
      <color rgb="FF7030A0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</font>
    <font>
      <b/>
      <sz val="12"/>
      <color rgb="FF000000"/>
      <name val="Times New Roman"/>
      <family val="1"/>
    </font>
    <font>
      <b/>
      <sz val="11"/>
      <color rgb="FF000000"/>
      <name val="Calibri"/>
      <family val="2"/>
    </font>
    <font>
      <sz val="16"/>
      <color rgb="FF000000"/>
      <name val="STXingkai"/>
      <charset val="134"/>
    </font>
    <font>
      <sz val="16"/>
      <name val="STXingkai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/>
    <xf numFmtId="0" fontId="4" fillId="0" borderId="8" xfId="0" applyFont="1" applyBorder="1"/>
    <xf numFmtId="49" fontId="4" fillId="0" borderId="11" xfId="0" applyNumberFormat="1" applyFont="1" applyBorder="1" applyAlignment="1" applyProtection="1">
      <alignment horizontal="left"/>
      <protection locked="0"/>
    </xf>
    <xf numFmtId="49" fontId="4" fillId="0" borderId="12" xfId="0" applyNumberFormat="1" applyFont="1" applyBorder="1" applyAlignment="1" applyProtection="1">
      <alignment horizontal="left"/>
      <protection locked="0"/>
    </xf>
    <xf numFmtId="0" fontId="4" fillId="0" borderId="13" xfId="0" applyFont="1" applyBorder="1"/>
    <xf numFmtId="49" fontId="4" fillId="0" borderId="14" xfId="0" applyNumberFormat="1" applyFont="1" applyBorder="1" applyAlignment="1" applyProtection="1">
      <alignment horizontal="left"/>
      <protection locked="0"/>
    </xf>
    <xf numFmtId="49" fontId="4" fillId="0" borderId="15" xfId="0" applyNumberFormat="1" applyFont="1" applyBorder="1" applyAlignment="1" applyProtection="1">
      <alignment horizontal="left"/>
      <protection locked="0"/>
    </xf>
    <xf numFmtId="0" fontId="4" fillId="0" borderId="13" xfId="0" applyFont="1" applyBorder="1" applyAlignment="1">
      <alignment horizontal="center"/>
    </xf>
    <xf numFmtId="0" fontId="4" fillId="0" borderId="16" xfId="0" applyFont="1" applyBorder="1"/>
    <xf numFmtId="49" fontId="4" fillId="0" borderId="19" xfId="0" applyNumberFormat="1" applyFont="1" applyBorder="1" applyAlignment="1" applyProtection="1">
      <alignment horizontal="left"/>
      <protection locked="0"/>
    </xf>
    <xf numFmtId="49" fontId="4" fillId="0" borderId="20" xfId="0" applyNumberFormat="1" applyFont="1" applyBorder="1" applyAlignment="1" applyProtection="1">
      <alignment horizontal="left"/>
      <protection locked="0"/>
    </xf>
    <xf numFmtId="0" fontId="4" fillId="0" borderId="21" xfId="0" applyFont="1" applyBorder="1" applyAlignment="1">
      <alignment horizontal="center"/>
    </xf>
    <xf numFmtId="0" fontId="4" fillId="0" borderId="21" xfId="0" applyFont="1" applyBorder="1"/>
    <xf numFmtId="0" fontId="4" fillId="0" borderId="22" xfId="0" applyFont="1" applyBorder="1"/>
    <xf numFmtId="0" fontId="4" fillId="0" borderId="8" xfId="0" applyFont="1" applyBorder="1" applyAlignment="1">
      <alignment horizontal="left"/>
    </xf>
    <xf numFmtId="49" fontId="4" fillId="0" borderId="21" xfId="0" applyNumberFormat="1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164" fontId="4" fillId="0" borderId="15" xfId="0" applyNumberFormat="1" applyFont="1" applyBorder="1" applyProtection="1">
      <protection locked="0"/>
    </xf>
    <xf numFmtId="164" fontId="4" fillId="0" borderId="0" xfId="0" applyNumberFormat="1" applyFont="1"/>
    <xf numFmtId="165" fontId="4" fillId="0" borderId="15" xfId="0" applyNumberFormat="1" applyFont="1" applyBorder="1" applyProtection="1">
      <protection locked="0"/>
    </xf>
    <xf numFmtId="20" fontId="4" fillId="0" borderId="0" xfId="0" applyNumberFormat="1" applyFont="1"/>
    <xf numFmtId="0" fontId="4" fillId="0" borderId="23" xfId="0" applyFont="1" applyBorder="1"/>
    <xf numFmtId="164" fontId="4" fillId="0" borderId="13" xfId="0" applyNumberFormat="1" applyFont="1" applyBorder="1" applyAlignment="1">
      <alignment horizontal="right"/>
    </xf>
    <xf numFmtId="166" fontId="4" fillId="0" borderId="0" xfId="0" applyNumberFormat="1" applyFont="1"/>
    <xf numFmtId="0" fontId="4" fillId="0" borderId="15" xfId="0" applyFont="1" applyBorder="1" applyAlignment="1" applyProtection="1">
      <alignment horizontal="center" vertical="center"/>
      <protection locked="0"/>
    </xf>
    <xf numFmtId="166" fontId="4" fillId="0" borderId="23" xfId="0" applyNumberFormat="1" applyFont="1" applyBorder="1" applyAlignment="1">
      <alignment horizontal="right" vertical="top"/>
    </xf>
    <xf numFmtId="164" fontId="4" fillId="0" borderId="19" xfId="0" applyNumberFormat="1" applyFont="1" applyBorder="1" applyProtection="1">
      <protection locked="0"/>
    </xf>
    <xf numFmtId="164" fontId="4" fillId="0" borderId="24" xfId="0" applyNumberFormat="1" applyFont="1" applyBorder="1"/>
    <xf numFmtId="165" fontId="4" fillId="0" borderId="19" xfId="0" applyNumberFormat="1" applyFont="1" applyBorder="1" applyProtection="1">
      <protection locked="0"/>
    </xf>
    <xf numFmtId="20" fontId="4" fillId="0" borderId="24" xfId="0" applyNumberFormat="1" applyFont="1" applyBorder="1"/>
    <xf numFmtId="0" fontId="4" fillId="0" borderId="24" xfId="0" applyFont="1" applyBorder="1"/>
    <xf numFmtId="0" fontId="4" fillId="0" borderId="25" xfId="0" applyFont="1" applyBorder="1"/>
    <xf numFmtId="166" fontId="4" fillId="0" borderId="15" xfId="0" applyNumberFormat="1" applyFont="1" applyBorder="1" applyProtection="1">
      <protection locked="0"/>
    </xf>
    <xf numFmtId="0" fontId="4" fillId="0" borderId="24" xfId="0" applyFont="1" applyBorder="1" applyAlignment="1">
      <alignment horizontal="left" vertical="top"/>
    </xf>
    <xf numFmtId="166" fontId="4" fillId="0" borderId="25" xfId="0" applyNumberFormat="1" applyFont="1" applyBorder="1" applyAlignment="1">
      <alignment horizontal="right" vertical="top"/>
    </xf>
    <xf numFmtId="166" fontId="4" fillId="0" borderId="32" xfId="0" applyNumberFormat="1" applyFont="1" applyBorder="1" applyProtection="1">
      <protection locked="0"/>
    </xf>
    <xf numFmtId="167" fontId="4" fillId="0" borderId="15" xfId="0" applyNumberFormat="1" applyFont="1" applyBorder="1" applyProtection="1">
      <protection locked="0"/>
    </xf>
    <xf numFmtId="168" fontId="4" fillId="0" borderId="0" xfId="0" applyNumberFormat="1" applyFont="1"/>
    <xf numFmtId="166" fontId="4" fillId="0" borderId="3" xfId="0" applyNumberFormat="1" applyFont="1" applyBorder="1"/>
    <xf numFmtId="0" fontId="6" fillId="0" borderId="0" xfId="0" applyFont="1"/>
    <xf numFmtId="166" fontId="6" fillId="0" borderId="0" xfId="0" applyNumberFormat="1" applyFont="1"/>
    <xf numFmtId="0" fontId="7" fillId="0" borderId="0" xfId="0" applyFont="1" applyAlignment="1">
      <alignment vertical="top"/>
    </xf>
    <xf numFmtId="0" fontId="5" fillId="0" borderId="28" xfId="0" applyFont="1" applyBorder="1" applyProtection="1">
      <protection locked="0"/>
    </xf>
    <xf numFmtId="0" fontId="4" fillId="0" borderId="6" xfId="0" applyFont="1" applyBorder="1"/>
    <xf numFmtId="0" fontId="5" fillId="0" borderId="6" xfId="0" applyFont="1" applyBorder="1"/>
    <xf numFmtId="0" fontId="4" fillId="0" borderId="33" xfId="0" applyFont="1" applyBorder="1"/>
    <xf numFmtId="0" fontId="4" fillId="0" borderId="34" xfId="0" applyFont="1" applyBorder="1" applyAlignment="1">
      <alignment horizontal="center"/>
    </xf>
    <xf numFmtId="164" fontId="4" fillId="0" borderId="36" xfId="0" applyNumberFormat="1" applyFont="1" applyBorder="1" applyAlignment="1">
      <alignment horizontal="right"/>
    </xf>
    <xf numFmtId="0" fontId="4" fillId="0" borderId="38" xfId="0" applyFont="1" applyBorder="1"/>
    <xf numFmtId="0" fontId="4" fillId="0" borderId="39" xfId="0" applyFont="1" applyBorder="1"/>
    <xf numFmtId="166" fontId="4" fillId="0" borderId="39" xfId="0" applyNumberFormat="1" applyFont="1" applyBorder="1"/>
    <xf numFmtId="0" fontId="4" fillId="0" borderId="28" xfId="0" applyFont="1" applyBorder="1" applyProtection="1">
      <protection locked="0"/>
    </xf>
    <xf numFmtId="0" fontId="4" fillId="0" borderId="0" xfId="0" applyFont="1"/>
    <xf numFmtId="0" fontId="5" fillId="0" borderId="1" xfId="0" applyFont="1" applyBorder="1"/>
    <xf numFmtId="0" fontId="4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4" fillId="0" borderId="28" xfId="0" applyFont="1" applyBorder="1"/>
    <xf numFmtId="0" fontId="5" fillId="0" borderId="28" xfId="0" applyFont="1" applyBorder="1"/>
    <xf numFmtId="0" fontId="0" fillId="0" borderId="0" xfId="0"/>
    <xf numFmtId="0" fontId="4" fillId="0" borderId="6" xfId="0" applyFont="1" applyBorder="1"/>
    <xf numFmtId="0" fontId="5" fillId="0" borderId="6" xfId="0" applyFont="1" applyBorder="1"/>
    <xf numFmtId="49" fontId="4" fillId="0" borderId="17" xfId="0" applyNumberFormat="1" applyFont="1" applyBorder="1" applyAlignment="1" applyProtection="1">
      <alignment horizontal="left"/>
      <protection locked="0"/>
    </xf>
    <xf numFmtId="0" fontId="5" fillId="0" borderId="18" xfId="0" applyFont="1" applyBorder="1" applyProtection="1">
      <protection locked="0"/>
    </xf>
    <xf numFmtId="0" fontId="8" fillId="0" borderId="28" xfId="0" applyFont="1" applyBorder="1" applyProtection="1">
      <protection locked="0"/>
    </xf>
    <xf numFmtId="0" fontId="9" fillId="0" borderId="28" xfId="0" applyFont="1" applyBorder="1" applyProtection="1">
      <protection locked="0"/>
    </xf>
    <xf numFmtId="0" fontId="4" fillId="0" borderId="28" xfId="0" applyFont="1" applyBorder="1" applyProtection="1">
      <protection locked="0"/>
    </xf>
    <xf numFmtId="0" fontId="5" fillId="0" borderId="28" xfId="0" applyFont="1" applyBorder="1" applyProtection="1">
      <protection locked="0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4" fillId="0" borderId="26" xfId="0" applyFont="1" applyBorder="1" applyAlignment="1" applyProtection="1">
      <alignment vertical="top" wrapText="1"/>
      <protection locked="0"/>
    </xf>
    <xf numFmtId="0" fontId="5" fillId="0" borderId="21" xfId="0" applyFont="1" applyBorder="1" applyProtection="1">
      <protection locked="0"/>
    </xf>
    <xf numFmtId="0" fontId="5" fillId="0" borderId="22" xfId="0" applyFont="1" applyBorder="1" applyProtection="1">
      <protection locked="0"/>
    </xf>
    <xf numFmtId="0" fontId="5" fillId="0" borderId="27" xfId="0" applyFont="1" applyBorder="1" applyProtection="1">
      <protection locked="0"/>
    </xf>
    <xf numFmtId="0" fontId="5" fillId="0" borderId="29" xfId="0" applyFont="1" applyBorder="1" applyProtection="1"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5" fillId="0" borderId="30" xfId="0" applyFont="1" applyBorder="1" applyProtection="1">
      <protection locked="0"/>
    </xf>
    <xf numFmtId="0" fontId="5" fillId="0" borderId="31" xfId="0" applyFont="1" applyBorder="1" applyProtection="1">
      <protection locked="0"/>
    </xf>
    <xf numFmtId="0" fontId="0" fillId="0" borderId="0" xfId="0" applyProtection="1">
      <protection locked="0"/>
    </xf>
    <xf numFmtId="0" fontId="5" fillId="0" borderId="23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34" xfId="0" applyFont="1" applyBorder="1" applyAlignment="1">
      <alignment horizontal="left" vertical="top" wrapText="1"/>
    </xf>
    <xf numFmtId="0" fontId="5" fillId="0" borderId="35" xfId="0" applyFont="1" applyBorder="1"/>
    <xf numFmtId="0" fontId="5" fillId="0" borderId="37" xfId="0" applyFont="1" applyBorder="1"/>
    <xf numFmtId="0" fontId="0" fillId="0" borderId="39" xfId="0" applyBorder="1"/>
    <xf numFmtId="0" fontId="5" fillId="0" borderId="40" xfId="0" applyFont="1" applyBorder="1"/>
    <xf numFmtId="49" fontId="4" fillId="0" borderId="2" xfId="0" applyNumberFormat="1" applyFont="1" applyBorder="1" applyAlignment="1" applyProtection="1">
      <alignment horizontal="left"/>
      <protection locked="0"/>
    </xf>
    <xf numFmtId="0" fontId="5" fillId="0" borderId="4" xfId="0" applyFont="1" applyBorder="1" applyProtection="1"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0" fontId="5" fillId="0" borderId="10" xfId="0" applyFont="1" applyBorder="1" applyProtection="1">
      <protection locked="0"/>
    </xf>
    <xf numFmtId="0" fontId="10" fillId="0" borderId="0" xfId="0" applyFont="1" applyAlignment="1">
      <alignment horizontal="left" vertical="top" wrapText="1"/>
    </xf>
    <xf numFmtId="0" fontId="0" fillId="0" borderId="2" xfId="0" applyBorder="1" applyProtection="1">
      <protection locked="0"/>
    </xf>
    <xf numFmtId="0" fontId="5" fillId="0" borderId="3" xfId="0" applyFont="1" applyBorder="1" applyProtection="1">
      <protection locked="0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12700</xdr:rowOff>
    </xdr:from>
    <xdr:to>
      <xdr:col>0</xdr:col>
      <xdr:colOff>789940</xdr:colOff>
      <xdr:row>1</xdr:row>
      <xdr:rowOff>185420</xdr:rowOff>
    </xdr:to>
    <xdr:pic>
      <xdr:nvPicPr>
        <xdr:cNvPr id="2" name="image00.jpg">
          <a:extLst>
            <a:ext uri="{FF2B5EF4-FFF2-40B4-BE49-F238E27FC236}">
              <a16:creationId xmlns:a16="http://schemas.microsoft.com/office/drawing/2014/main" id="{AF71C41A-77EB-403C-AFA2-826939A2EDF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2700"/>
          <a:ext cx="675640" cy="46482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2816A-97EA-4A20-9963-A426C4070A6B}">
  <dimension ref="A1:Z997"/>
  <sheetViews>
    <sheetView tabSelected="1" view="pageBreakPreview" zoomScaleNormal="100" zoomScaleSheetLayoutView="100" workbookViewId="0">
      <selection activeCell="I32" sqref="I32"/>
    </sheetView>
  </sheetViews>
  <sheetFormatPr defaultColWidth="15.109375" defaultRowHeight="15" customHeight="1" x14ac:dyDescent="0.3"/>
  <cols>
    <col min="1" max="1" width="14.6640625" customWidth="1"/>
    <col min="2" max="2" width="11.6640625" customWidth="1"/>
    <col min="3" max="3" width="3.33203125" customWidth="1"/>
    <col min="4" max="4" width="10.6640625" customWidth="1"/>
    <col min="5" max="5" width="3.33203125" customWidth="1"/>
    <col min="6" max="6" width="10.6640625" customWidth="1"/>
    <col min="7" max="7" width="7.6640625" customWidth="1"/>
    <col min="8" max="8" width="4.88671875" customWidth="1"/>
    <col min="9" max="9" width="9.44140625" customWidth="1"/>
    <col min="10" max="10" width="14.6640625" customWidth="1"/>
    <col min="11" max="11" width="10.6640625" customWidth="1"/>
    <col min="12" max="12" width="3.33203125" customWidth="1"/>
    <col min="13" max="13" width="10.6640625" customWidth="1"/>
    <col min="14" max="14" width="3.33203125" customWidth="1"/>
    <col min="15" max="15" width="10.6640625" customWidth="1"/>
    <col min="16" max="16" width="3.6640625" customWidth="1"/>
    <col min="17" max="17" width="14.109375" customWidth="1"/>
    <col min="18" max="26" width="7.5546875" customWidth="1"/>
  </cols>
  <sheetData>
    <row r="1" spans="1:26" ht="22.8" x14ac:dyDescent="0.3">
      <c r="A1" s="60"/>
      <c r="B1" s="96" t="s">
        <v>0</v>
      </c>
      <c r="C1" s="60"/>
      <c r="D1" s="60"/>
    </row>
    <row r="2" spans="1:26" ht="15.75" customHeight="1" x14ac:dyDescent="0.3">
      <c r="A2" s="60"/>
      <c r="B2" s="97" t="s">
        <v>41</v>
      </c>
      <c r="C2" s="60"/>
      <c r="D2" s="60"/>
      <c r="E2" s="60"/>
      <c r="F2" s="60"/>
      <c r="G2" s="60"/>
      <c r="K2" s="98" t="s">
        <v>1</v>
      </c>
      <c r="L2" s="60"/>
      <c r="M2" s="60"/>
      <c r="N2" s="60"/>
      <c r="O2" s="60"/>
      <c r="P2" s="60"/>
      <c r="Q2" s="60"/>
    </row>
    <row r="3" spans="1:26" ht="7.8" customHeight="1" x14ac:dyDescent="0.3">
      <c r="A3" s="60"/>
      <c r="B3" s="60"/>
      <c r="C3" s="60"/>
      <c r="D3" s="60"/>
      <c r="E3" s="60"/>
      <c r="F3" s="60"/>
      <c r="G3" s="60"/>
      <c r="K3" s="98"/>
      <c r="L3" s="60"/>
      <c r="M3" s="60"/>
      <c r="N3" s="60"/>
      <c r="O3" s="60"/>
      <c r="P3" s="60"/>
      <c r="Q3" s="60"/>
    </row>
    <row r="4" spans="1:26" ht="15.75" customHeight="1" x14ac:dyDescent="0.3">
      <c r="A4" s="53" t="s">
        <v>3</v>
      </c>
      <c r="B4" s="54"/>
      <c r="C4" s="55"/>
      <c r="D4" s="56"/>
      <c r="E4" s="56"/>
      <c r="F4" s="56"/>
      <c r="G4" s="56"/>
      <c r="H4" s="57"/>
      <c r="J4" s="53" t="s">
        <v>2</v>
      </c>
      <c r="K4" s="54"/>
      <c r="L4" s="94"/>
      <c r="M4" s="95"/>
      <c r="N4" s="95"/>
      <c r="O4" s="95"/>
      <c r="P4" s="95"/>
      <c r="Q4" s="90"/>
    </row>
    <row r="5" spans="1:26" ht="16.5" customHeight="1" thickBot="1" x14ac:dyDescent="0.35">
      <c r="A5" s="53" t="s">
        <v>40</v>
      </c>
      <c r="B5" s="54"/>
      <c r="C5" s="55"/>
      <c r="D5" s="56"/>
      <c r="E5" s="56"/>
      <c r="F5" s="56"/>
      <c r="G5" s="56"/>
      <c r="H5" s="57"/>
      <c r="I5" s="1"/>
      <c r="J5" s="53" t="s">
        <v>4</v>
      </c>
      <c r="K5" s="60"/>
      <c r="L5" s="55"/>
      <c r="M5" s="56"/>
      <c r="N5" s="56"/>
      <c r="O5" s="56"/>
      <c r="P5" s="56"/>
      <c r="Q5" s="57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s="2" t="s">
        <v>5</v>
      </c>
      <c r="B6" s="91"/>
      <c r="C6" s="92"/>
      <c r="D6" s="91"/>
      <c r="E6" s="92"/>
      <c r="F6" s="91"/>
      <c r="G6" s="92"/>
      <c r="H6" s="91"/>
      <c r="I6" s="92"/>
      <c r="J6" s="3"/>
      <c r="K6" s="91"/>
      <c r="L6" s="92"/>
      <c r="M6" s="91"/>
      <c r="N6" s="92"/>
      <c r="O6" s="91"/>
      <c r="P6" s="92"/>
      <c r="Q6" s="4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5"/>
      <c r="B7" s="89"/>
      <c r="C7" s="90"/>
      <c r="D7" s="89"/>
      <c r="E7" s="90"/>
      <c r="F7" s="89"/>
      <c r="G7" s="90"/>
      <c r="H7" s="89"/>
      <c r="I7" s="90"/>
      <c r="J7" s="6"/>
      <c r="K7" s="89"/>
      <c r="L7" s="90"/>
      <c r="M7" s="89"/>
      <c r="N7" s="90"/>
      <c r="O7" s="89"/>
      <c r="P7" s="90"/>
      <c r="Q7" s="6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5"/>
      <c r="B8" s="89"/>
      <c r="C8" s="90"/>
      <c r="D8" s="89"/>
      <c r="E8" s="90"/>
      <c r="F8" s="89"/>
      <c r="G8" s="90"/>
      <c r="H8" s="89"/>
      <c r="I8" s="90"/>
      <c r="J8" s="7"/>
      <c r="K8" s="89"/>
      <c r="L8" s="90"/>
      <c r="M8" s="89"/>
      <c r="N8" s="90"/>
      <c r="O8" s="89"/>
      <c r="P8" s="90"/>
      <c r="Q8" s="6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8" t="s">
        <v>6</v>
      </c>
      <c r="B9" s="89"/>
      <c r="C9" s="90"/>
      <c r="D9" s="89"/>
      <c r="E9" s="90"/>
      <c r="F9" s="89"/>
      <c r="G9" s="90"/>
      <c r="H9" s="89"/>
      <c r="I9" s="90"/>
      <c r="J9" s="7"/>
      <c r="K9" s="89"/>
      <c r="L9" s="90"/>
      <c r="M9" s="89"/>
      <c r="N9" s="90"/>
      <c r="O9" s="89"/>
      <c r="P9" s="90"/>
      <c r="Q9" s="6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8" t="s">
        <v>7</v>
      </c>
      <c r="B10" s="89"/>
      <c r="C10" s="90"/>
      <c r="D10" s="89"/>
      <c r="E10" s="90"/>
      <c r="F10" s="89"/>
      <c r="G10" s="90"/>
      <c r="H10" s="89"/>
      <c r="I10" s="90"/>
      <c r="J10" s="7"/>
      <c r="K10" s="89"/>
      <c r="L10" s="90"/>
      <c r="M10" s="89"/>
      <c r="N10" s="90"/>
      <c r="O10" s="89"/>
      <c r="P10" s="90"/>
      <c r="Q10" s="6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8">
        <f>COUNTIF(B6:Q12,"*")</f>
        <v>0</v>
      </c>
      <c r="B11" s="89"/>
      <c r="C11" s="90"/>
      <c r="D11" s="89"/>
      <c r="E11" s="90"/>
      <c r="F11" s="89"/>
      <c r="G11" s="90"/>
      <c r="H11" s="89"/>
      <c r="I11" s="90"/>
      <c r="J11" s="7"/>
      <c r="K11" s="89"/>
      <c r="L11" s="90"/>
      <c r="M11" s="89"/>
      <c r="N11" s="90"/>
      <c r="O11" s="89"/>
      <c r="P11" s="90"/>
      <c r="Q11" s="6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thickBot="1" x14ac:dyDescent="0.35">
      <c r="A12" s="9"/>
      <c r="B12" s="63"/>
      <c r="C12" s="64"/>
      <c r="D12" s="63"/>
      <c r="E12" s="64"/>
      <c r="F12" s="63"/>
      <c r="G12" s="64"/>
      <c r="H12" s="63"/>
      <c r="I12" s="64"/>
      <c r="J12" s="10"/>
      <c r="K12" s="63"/>
      <c r="L12" s="64"/>
      <c r="M12" s="63"/>
      <c r="N12" s="64"/>
      <c r="O12" s="63"/>
      <c r="P12" s="64"/>
      <c r="Q12" s="1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s="2"/>
      <c r="B13" s="12" t="s">
        <v>8</v>
      </c>
      <c r="C13" s="12"/>
      <c r="D13" s="12" t="s">
        <v>9</v>
      </c>
      <c r="E13" s="12"/>
      <c r="F13" s="13"/>
      <c r="G13" s="13"/>
      <c r="H13" s="14"/>
      <c r="I13" s="1"/>
      <c r="J13" s="15" t="s">
        <v>10</v>
      </c>
      <c r="K13" s="12" t="s">
        <v>11</v>
      </c>
      <c r="L13" s="12"/>
      <c r="M13" s="12" t="s">
        <v>12</v>
      </c>
      <c r="N13" s="12"/>
      <c r="O13" s="13" t="s">
        <v>13</v>
      </c>
      <c r="P13" s="16"/>
      <c r="Q13" s="17" t="s">
        <v>6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s="5" t="s">
        <v>14</v>
      </c>
      <c r="B14" s="18"/>
      <c r="C14" s="19"/>
      <c r="D14" s="20"/>
      <c r="E14" s="21"/>
      <c r="F14" s="21">
        <f t="shared" ref="F14:F15" si="0">+D14</f>
        <v>0</v>
      </c>
      <c r="G14" s="1"/>
      <c r="H14" s="22"/>
      <c r="I14" s="1"/>
      <c r="J14" s="23">
        <f>+B14</f>
        <v>0</v>
      </c>
      <c r="K14" s="24">
        <f>IF(J14="None",0,IF(L14="X",+$A$11*8,0))</f>
        <v>0</v>
      </c>
      <c r="L14" s="25"/>
      <c r="M14" s="24">
        <f>IF(J14="None",0,IF(N14="X",+$A$11*10,0))</f>
        <v>0</v>
      </c>
      <c r="N14" s="25"/>
      <c r="O14" s="24">
        <f>IF(L14="None",0,IF(P14="X",+$A$11*12,0))</f>
        <v>0</v>
      </c>
      <c r="P14" s="25"/>
      <c r="Q14" s="26">
        <f t="shared" ref="Q14:Q28" si="1">+O14+M14+K14</f>
        <v>0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thickBot="1" x14ac:dyDescent="0.35">
      <c r="A15" s="9" t="s">
        <v>15</v>
      </c>
      <c r="B15" s="27"/>
      <c r="C15" s="28"/>
      <c r="D15" s="29"/>
      <c r="E15" s="30"/>
      <c r="F15" s="30">
        <f t="shared" si="0"/>
        <v>0</v>
      </c>
      <c r="G15" s="31"/>
      <c r="H15" s="32"/>
      <c r="I15" s="1"/>
      <c r="J15" s="23">
        <f>$J$14+1</f>
        <v>1</v>
      </c>
      <c r="K15" s="24">
        <f t="shared" ref="K15:K28" si="2">IF(J15="None",0,IF(L15="X",+$A$11*8,0))</f>
        <v>0</v>
      </c>
      <c r="L15" s="25"/>
      <c r="M15" s="24">
        <f t="shared" ref="M15:M28" si="3">IF(J15="None",0,IF(N15="X",+$A$11*10,0))</f>
        <v>0</v>
      </c>
      <c r="N15" s="25"/>
      <c r="O15" s="24">
        <f t="shared" ref="O15:O28" si="4">IF(L15="None",0,IF(P15="X",+$A$11*12,0))</f>
        <v>0</v>
      </c>
      <c r="P15" s="25"/>
      <c r="Q15" s="26">
        <f t="shared" si="1"/>
        <v>0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s="2" t="s">
        <v>16</v>
      </c>
      <c r="B16" s="73"/>
      <c r="C16" s="74"/>
      <c r="D16" s="74"/>
      <c r="E16" s="74"/>
      <c r="F16" s="74"/>
      <c r="G16" s="74"/>
      <c r="H16" s="75"/>
      <c r="I16" s="1"/>
      <c r="J16" s="23" t="str">
        <f>IF($J$14+2&gt;$B$15,"None",IF($J$14+2&lt;$B$15,$J$14+2,$B$15))</f>
        <v>None</v>
      </c>
      <c r="K16" s="24">
        <f t="shared" si="2"/>
        <v>0</v>
      </c>
      <c r="L16" s="25"/>
      <c r="M16" s="24">
        <f t="shared" si="3"/>
        <v>0</v>
      </c>
      <c r="N16" s="25"/>
      <c r="O16" s="24">
        <f t="shared" si="4"/>
        <v>0</v>
      </c>
      <c r="P16" s="25"/>
      <c r="Q16" s="26">
        <f t="shared" si="1"/>
        <v>0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5"/>
      <c r="B17" s="76"/>
      <c r="C17" s="68"/>
      <c r="D17" s="68"/>
      <c r="E17" s="68"/>
      <c r="F17" s="68"/>
      <c r="G17" s="68"/>
      <c r="H17" s="77"/>
      <c r="I17" s="1"/>
      <c r="J17" s="23" t="str">
        <f>IF($J$14+3&gt;$B$15,"None",IF($J$14+3&lt;$B$15,$J$14+3,$B$15))</f>
        <v>None</v>
      </c>
      <c r="K17" s="24">
        <f t="shared" si="2"/>
        <v>0</v>
      </c>
      <c r="L17" s="25"/>
      <c r="M17" s="24">
        <f t="shared" si="3"/>
        <v>0</v>
      </c>
      <c r="N17" s="25"/>
      <c r="O17" s="24">
        <f t="shared" si="4"/>
        <v>0</v>
      </c>
      <c r="P17" s="25"/>
      <c r="Q17" s="26">
        <f t="shared" si="1"/>
        <v>0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5" t="s">
        <v>17</v>
      </c>
      <c r="B18" s="78"/>
      <c r="C18" s="56"/>
      <c r="D18" s="56"/>
      <c r="E18" s="56"/>
      <c r="F18" s="56"/>
      <c r="G18" s="56"/>
      <c r="H18" s="79"/>
      <c r="I18" s="1"/>
      <c r="J18" s="23" t="str">
        <f>IF($J$14+4&gt;$B$15,"None",IF($J$14+4&lt;$B$15,$J$14+4,$B$15))</f>
        <v>None</v>
      </c>
      <c r="K18" s="24">
        <f t="shared" si="2"/>
        <v>0</v>
      </c>
      <c r="L18" s="25"/>
      <c r="M18" s="24">
        <f t="shared" si="3"/>
        <v>0</v>
      </c>
      <c r="N18" s="25"/>
      <c r="O18" s="24">
        <f t="shared" si="4"/>
        <v>0</v>
      </c>
      <c r="P18" s="25"/>
      <c r="Q18" s="26">
        <f t="shared" si="1"/>
        <v>0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5"/>
      <c r="B19" s="80"/>
      <c r="C19" s="81"/>
      <c r="D19" s="81"/>
      <c r="E19" s="81"/>
      <c r="F19" s="81"/>
      <c r="G19" s="81"/>
      <c r="H19" s="82"/>
      <c r="I19" s="1"/>
      <c r="J19" s="23" t="str">
        <f>IF($J$14+5&gt;$B$15,"None",IF($J$14+5&lt;$B$15,$J$14+5,$B$15))</f>
        <v>None</v>
      </c>
      <c r="K19" s="24">
        <f t="shared" si="2"/>
        <v>0</v>
      </c>
      <c r="L19" s="25"/>
      <c r="M19" s="24">
        <f t="shared" si="3"/>
        <v>0</v>
      </c>
      <c r="N19" s="25"/>
      <c r="O19" s="24">
        <f t="shared" si="4"/>
        <v>0</v>
      </c>
      <c r="P19" s="25"/>
      <c r="Q19" s="26">
        <f t="shared" si="1"/>
        <v>0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3">
      <c r="A20" s="5"/>
      <c r="B20" s="80"/>
      <c r="C20" s="83"/>
      <c r="D20" s="83"/>
      <c r="E20" s="83"/>
      <c r="F20" s="83"/>
      <c r="G20" s="83"/>
      <c r="H20" s="82"/>
      <c r="I20" s="1"/>
      <c r="J20" s="23" t="str">
        <f>IF($J$14+6&gt;$B$15,"None",IF($J$14+6&lt;$B$15,$J$14+6,$B$15))</f>
        <v>None</v>
      </c>
      <c r="K20" s="24">
        <f t="shared" si="2"/>
        <v>0</v>
      </c>
      <c r="L20" s="25"/>
      <c r="M20" s="24">
        <f t="shared" si="3"/>
        <v>0</v>
      </c>
      <c r="N20" s="25"/>
      <c r="O20" s="24">
        <f t="shared" si="4"/>
        <v>0</v>
      </c>
      <c r="P20" s="25"/>
      <c r="Q20" s="26">
        <f t="shared" si="1"/>
        <v>0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6" t="s">
        <v>18</v>
      </c>
      <c r="B21" s="47" t="s">
        <v>19</v>
      </c>
      <c r="C21" s="47"/>
      <c r="D21" s="47" t="s">
        <v>20</v>
      </c>
      <c r="E21" s="47"/>
      <c r="F21" s="47" t="s">
        <v>6</v>
      </c>
      <c r="G21" s="84" t="s">
        <v>21</v>
      </c>
      <c r="H21" s="85"/>
      <c r="I21" s="1"/>
      <c r="J21" s="23" t="str">
        <f>IF($J$14+7&gt;$B$15,"None",IF($J$14+7&lt;$B$15,$J$14+7,$B$15))</f>
        <v>None</v>
      </c>
      <c r="K21" s="24">
        <f t="shared" si="2"/>
        <v>0</v>
      </c>
      <c r="L21" s="25"/>
      <c r="M21" s="24">
        <f t="shared" si="3"/>
        <v>0</v>
      </c>
      <c r="N21" s="25"/>
      <c r="O21" s="24">
        <f t="shared" si="4"/>
        <v>0</v>
      </c>
      <c r="P21" s="25"/>
      <c r="Q21" s="26">
        <f t="shared" si="1"/>
        <v>0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8">
        <f>+B14</f>
        <v>0</v>
      </c>
      <c r="B22" s="33"/>
      <c r="C22" s="24"/>
      <c r="D22" s="33"/>
      <c r="E22" s="24"/>
      <c r="F22" s="24">
        <f t="shared" ref="F22:F36" si="5">+B22+D22</f>
        <v>0</v>
      </c>
      <c r="G22" s="60"/>
      <c r="H22" s="86"/>
      <c r="I22" s="1"/>
      <c r="J22" s="23" t="str">
        <f>IF($J$14+8&gt;$B$15,"None",IF($J$14+8&lt;$B$15,$J$14+8,$B$15))</f>
        <v>None</v>
      </c>
      <c r="K22" s="24">
        <f t="shared" si="2"/>
        <v>0</v>
      </c>
      <c r="L22" s="25"/>
      <c r="M22" s="24">
        <f t="shared" si="3"/>
        <v>0</v>
      </c>
      <c r="N22" s="25"/>
      <c r="O22" s="24">
        <f t="shared" si="4"/>
        <v>0</v>
      </c>
      <c r="P22" s="25"/>
      <c r="Q22" s="26">
        <f t="shared" si="1"/>
        <v>0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8">
        <f>$A$22+1</f>
        <v>1</v>
      </c>
      <c r="B23" s="33"/>
      <c r="C23" s="24"/>
      <c r="D23" s="33"/>
      <c r="E23" s="24"/>
      <c r="F23" s="24">
        <f t="shared" si="5"/>
        <v>0</v>
      </c>
      <c r="G23" s="60"/>
      <c r="H23" s="86"/>
      <c r="I23" s="1"/>
      <c r="J23" s="23" t="str">
        <f>IF($J$14+9&gt;$B$15,"None",IF($J$14+9&lt;$B$15,$J$14+9,$B$15))</f>
        <v>None</v>
      </c>
      <c r="K23" s="24">
        <f t="shared" si="2"/>
        <v>0</v>
      </c>
      <c r="L23" s="25"/>
      <c r="M23" s="24">
        <f t="shared" si="3"/>
        <v>0</v>
      </c>
      <c r="N23" s="25"/>
      <c r="O23" s="24">
        <f t="shared" si="4"/>
        <v>0</v>
      </c>
      <c r="P23" s="25"/>
      <c r="Q23" s="26">
        <f t="shared" si="1"/>
        <v>0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8" t="str">
        <f>IF($A$22+2&gt;$B$15,"None",IF($A$22+2&lt;$B$15,$A$22+2,$B$15))</f>
        <v>None</v>
      </c>
      <c r="B24" s="33"/>
      <c r="C24" s="24"/>
      <c r="D24" s="33"/>
      <c r="E24" s="24"/>
      <c r="F24" s="24">
        <f t="shared" si="5"/>
        <v>0</v>
      </c>
      <c r="G24" s="60"/>
      <c r="H24" s="86"/>
      <c r="I24" s="1"/>
      <c r="J24" s="23" t="str">
        <f>IF($J$14+10&gt;$B$15,"None",IF($J$14+10&lt;$B$15,$J$14+10,$B$15))</f>
        <v>None</v>
      </c>
      <c r="K24" s="24">
        <f t="shared" si="2"/>
        <v>0</v>
      </c>
      <c r="L24" s="25"/>
      <c r="M24" s="24">
        <f t="shared" si="3"/>
        <v>0</v>
      </c>
      <c r="N24" s="25"/>
      <c r="O24" s="24">
        <f t="shared" si="4"/>
        <v>0</v>
      </c>
      <c r="P24" s="25"/>
      <c r="Q24" s="26">
        <f t="shared" si="1"/>
        <v>0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8" t="str">
        <f>IF($A$22+3&gt;$B$15,"None",IF($A$22+3&lt;$B$15,$A$22+3,$B$15))</f>
        <v>None</v>
      </c>
      <c r="B25" s="33"/>
      <c r="C25" s="24"/>
      <c r="D25" s="33"/>
      <c r="E25" s="24"/>
      <c r="F25" s="24">
        <f t="shared" si="5"/>
        <v>0</v>
      </c>
      <c r="G25" s="60"/>
      <c r="H25" s="86"/>
      <c r="I25" s="1"/>
      <c r="J25" s="23" t="str">
        <f>IF($J$14+11&gt;$B$15,"None",IF($J$14+11&lt;$B$15,$J$14+11,$B$15))</f>
        <v>None</v>
      </c>
      <c r="K25" s="24">
        <f t="shared" si="2"/>
        <v>0</v>
      </c>
      <c r="L25" s="25"/>
      <c r="M25" s="24">
        <f t="shared" si="3"/>
        <v>0</v>
      </c>
      <c r="N25" s="25"/>
      <c r="O25" s="24">
        <f t="shared" si="4"/>
        <v>0</v>
      </c>
      <c r="P25" s="25"/>
      <c r="Q25" s="26">
        <f t="shared" si="1"/>
        <v>0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8" t="str">
        <f>IF($A$22+4&gt;$B$15,"None",IF($A$22+4&lt;$B$15,$A$22+4,$B$15))</f>
        <v>None</v>
      </c>
      <c r="B26" s="33"/>
      <c r="C26" s="24"/>
      <c r="D26" s="33"/>
      <c r="E26" s="24"/>
      <c r="F26" s="24">
        <f t="shared" si="5"/>
        <v>0</v>
      </c>
      <c r="G26" s="60"/>
      <c r="H26" s="86"/>
      <c r="I26" s="1"/>
      <c r="J26" s="23" t="str">
        <f>IF($J$14+12&gt;$B$15,"None",IF($J$14+12&lt;$B$15,$J$14+12,$B$15))</f>
        <v>None</v>
      </c>
      <c r="K26" s="24">
        <f t="shared" si="2"/>
        <v>0</v>
      </c>
      <c r="L26" s="25"/>
      <c r="M26" s="24">
        <f t="shared" si="3"/>
        <v>0</v>
      </c>
      <c r="N26" s="25"/>
      <c r="O26" s="24">
        <f t="shared" si="4"/>
        <v>0</v>
      </c>
      <c r="P26" s="25"/>
      <c r="Q26" s="26">
        <f t="shared" si="1"/>
        <v>0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8" t="str">
        <f>IF($A$22+5&gt;$B$15,"None",IF($A$22+5&lt;$B$15,$A$22+5,$B$15))</f>
        <v>None</v>
      </c>
      <c r="B27" s="33"/>
      <c r="C27" s="24"/>
      <c r="D27" s="33"/>
      <c r="E27" s="24"/>
      <c r="F27" s="24">
        <f t="shared" si="5"/>
        <v>0</v>
      </c>
      <c r="G27" s="60"/>
      <c r="H27" s="86"/>
      <c r="I27" s="1"/>
      <c r="J27" s="23" t="str">
        <f>IF($J$14+13&gt;$B$15,"None",IF($J$14+13&lt;$B$15,$J$14+13,$B$15))</f>
        <v>None</v>
      </c>
      <c r="K27" s="24">
        <f t="shared" si="2"/>
        <v>0</v>
      </c>
      <c r="L27" s="25"/>
      <c r="M27" s="24">
        <f t="shared" si="3"/>
        <v>0</v>
      </c>
      <c r="N27" s="25"/>
      <c r="O27" s="24">
        <f t="shared" si="4"/>
        <v>0</v>
      </c>
      <c r="P27" s="25"/>
      <c r="Q27" s="26">
        <f t="shared" si="1"/>
        <v>0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48" t="str">
        <f>IF($A$22+6&gt;$B$15,"None",IF($A$22+6&lt;$B$15,$A$22+6,$B$15))</f>
        <v>None</v>
      </c>
      <c r="B28" s="33"/>
      <c r="C28" s="24"/>
      <c r="D28" s="33"/>
      <c r="E28" s="24"/>
      <c r="F28" s="24">
        <f t="shared" si="5"/>
        <v>0</v>
      </c>
      <c r="G28" s="60"/>
      <c r="H28" s="86"/>
      <c r="I28" s="1"/>
      <c r="J28" s="23" t="str">
        <f>IF($J$14+14&gt;$B$15,"None",IF($J$14+14&lt;$B$15,$J$14+14,$B$15))</f>
        <v>None</v>
      </c>
      <c r="K28" s="24">
        <f t="shared" si="2"/>
        <v>0</v>
      </c>
      <c r="L28" s="25"/>
      <c r="M28" s="24">
        <f t="shared" si="3"/>
        <v>0</v>
      </c>
      <c r="N28" s="25"/>
      <c r="O28" s="24">
        <f t="shared" si="4"/>
        <v>0</v>
      </c>
      <c r="P28" s="25"/>
      <c r="Q28" s="26">
        <f t="shared" si="1"/>
        <v>0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thickBot="1" x14ac:dyDescent="0.35">
      <c r="A29" s="48" t="str">
        <f>IF($A$22+7&gt;$B$15,"None",IF($A$22+7&lt;$B$15,$A$22+7,$B$15))</f>
        <v>None</v>
      </c>
      <c r="B29" s="33"/>
      <c r="C29" s="24"/>
      <c r="D29" s="33"/>
      <c r="E29" s="24"/>
      <c r="F29" s="24">
        <f t="shared" si="5"/>
        <v>0</v>
      </c>
      <c r="G29" s="60"/>
      <c r="H29" s="86"/>
      <c r="I29" s="1"/>
      <c r="J29" s="9"/>
      <c r="K29" s="31"/>
      <c r="L29" s="31"/>
      <c r="M29" s="31"/>
      <c r="N29" s="31"/>
      <c r="O29" s="31" t="s">
        <v>22</v>
      </c>
      <c r="P29" s="34"/>
      <c r="Q29" s="35">
        <f>SUM(Q14:Q28)</f>
        <v>0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8" t="str">
        <f>IF($A$22+8&gt;$B$15,"None",IF($A$22+8&lt;$B$15,$A$22+8,$B$15))</f>
        <v>None</v>
      </c>
      <c r="B30" s="33"/>
      <c r="C30" s="24"/>
      <c r="D30" s="33"/>
      <c r="E30" s="24"/>
      <c r="F30" s="24">
        <f t="shared" si="5"/>
        <v>0</v>
      </c>
      <c r="G30" s="60"/>
      <c r="H30" s="86"/>
      <c r="I30" s="1"/>
      <c r="J30" s="1" t="s">
        <v>23</v>
      </c>
      <c r="K30" s="1"/>
      <c r="L30" s="1"/>
      <c r="M30" s="1"/>
      <c r="N30" s="1"/>
      <c r="O30" s="36">
        <v>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8" t="str">
        <f>IF($A$22+9&gt;$B$15,"None",IF($A$22+9&lt;$B$15,$A$22+9,$B$15))</f>
        <v>None</v>
      </c>
      <c r="B31" s="33"/>
      <c r="C31" s="24"/>
      <c r="D31" s="33"/>
      <c r="E31" s="24"/>
      <c r="F31" s="24">
        <f t="shared" si="5"/>
        <v>0</v>
      </c>
      <c r="G31" s="60"/>
      <c r="H31" s="86"/>
      <c r="I31" s="1"/>
      <c r="J31" s="1" t="s">
        <v>24</v>
      </c>
      <c r="K31" s="1"/>
      <c r="L31" s="1"/>
      <c r="M31" s="1"/>
      <c r="N31" s="1"/>
      <c r="O31" s="36">
        <v>0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8" t="str">
        <f>IF($A$22+10&gt;$B$15,"None",IF($A$22+10&lt;$B$15,$A$22+10,$B$15))</f>
        <v>None</v>
      </c>
      <c r="B32" s="33"/>
      <c r="C32" s="24"/>
      <c r="D32" s="33"/>
      <c r="E32" s="24"/>
      <c r="F32" s="24">
        <f t="shared" si="5"/>
        <v>0</v>
      </c>
      <c r="G32" s="60"/>
      <c r="H32" s="86"/>
      <c r="I32" s="1"/>
      <c r="J32" s="1" t="s">
        <v>25</v>
      </c>
      <c r="K32" s="37">
        <v>0</v>
      </c>
      <c r="L32" s="1" t="s">
        <v>26</v>
      </c>
      <c r="M32" s="38">
        <v>0.7</v>
      </c>
      <c r="N32" s="1"/>
      <c r="O32" s="39">
        <f>+M32*K32</f>
        <v>0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8" t="str">
        <f>IF($A$22+11&gt;$B$15,"None",IF($A$22+11&lt;$B$15,$A$22+11,$B$15))</f>
        <v>None</v>
      </c>
      <c r="B33" s="33"/>
      <c r="C33" s="24"/>
      <c r="D33" s="33"/>
      <c r="E33" s="24"/>
      <c r="F33" s="24">
        <f t="shared" si="5"/>
        <v>0</v>
      </c>
      <c r="G33" s="60"/>
      <c r="H33" s="86"/>
      <c r="I33" s="1"/>
      <c r="J33" s="1" t="s">
        <v>27</v>
      </c>
      <c r="K33" s="1"/>
      <c r="L33" s="1"/>
      <c r="M33" s="1"/>
      <c r="N33" s="1"/>
      <c r="O33" s="33">
        <v>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8" t="str">
        <f>IF($A$22+12&gt;$B$15,"None",IF($A$22+12&lt;$B$15,$A$22+12,$B$15))</f>
        <v>None</v>
      </c>
      <c r="B34" s="33"/>
      <c r="C34" s="24"/>
      <c r="D34" s="33"/>
      <c r="E34" s="24"/>
      <c r="F34" s="24">
        <f t="shared" si="5"/>
        <v>0</v>
      </c>
      <c r="G34" s="60"/>
      <c r="H34" s="86"/>
      <c r="I34" s="1"/>
      <c r="J34" s="1" t="s">
        <v>28</v>
      </c>
      <c r="K34" s="1"/>
      <c r="L34" s="1"/>
      <c r="M34" s="1"/>
      <c r="N34" s="1"/>
      <c r="O34" s="33"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8" t="str">
        <f>IF($A$22+13&gt;$B$15,"None",IF($A$22+13&lt;$B$15,$A$22+13,$B$15))</f>
        <v>None</v>
      </c>
      <c r="B35" s="33"/>
      <c r="C35" s="24"/>
      <c r="D35" s="33"/>
      <c r="E35" s="24"/>
      <c r="F35" s="24">
        <f t="shared" si="5"/>
        <v>0</v>
      </c>
      <c r="G35" s="60"/>
      <c r="H35" s="86"/>
      <c r="I35" s="1"/>
      <c r="J35" s="1" t="s">
        <v>29</v>
      </c>
      <c r="K35" s="1"/>
      <c r="L35" s="1"/>
      <c r="M35" s="1"/>
      <c r="N35" s="1"/>
      <c r="O35" s="33">
        <v>0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8" t="str">
        <f>IF($A$22+14&gt;$B$15,"None",IF($A$22+14&lt;$B$15,$A$22+14,$B$15))</f>
        <v>None</v>
      </c>
      <c r="B36" s="33"/>
      <c r="C36" s="24"/>
      <c r="D36" s="33"/>
      <c r="E36" s="24"/>
      <c r="F36" s="24">
        <f t="shared" si="5"/>
        <v>0</v>
      </c>
      <c r="G36" s="60"/>
      <c r="H36" s="86"/>
      <c r="I36" s="1"/>
      <c r="J36" s="1" t="s">
        <v>38</v>
      </c>
      <c r="K36" s="1"/>
      <c r="L36" s="1"/>
      <c r="M36" s="1"/>
      <c r="N36" s="1"/>
      <c r="O36" s="33">
        <v>0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3">
      <c r="A37" s="49"/>
      <c r="B37" s="50" t="s">
        <v>30</v>
      </c>
      <c r="C37" s="50"/>
      <c r="D37" s="50"/>
      <c r="E37" s="50"/>
      <c r="F37" s="51">
        <f>SUM(F22:F36)</f>
        <v>0</v>
      </c>
      <c r="G37" s="87"/>
      <c r="H37" s="88"/>
      <c r="I37" s="1"/>
      <c r="J37" s="1" t="s">
        <v>39</v>
      </c>
      <c r="K37" s="1"/>
      <c r="L37" s="1"/>
      <c r="M37" s="1"/>
      <c r="N37" s="1"/>
      <c r="O37" s="33">
        <v>0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45">
      <c r="A38" s="65"/>
      <c r="B38" s="66"/>
      <c r="C38" s="66"/>
      <c r="D38" s="66"/>
      <c r="E38" s="1"/>
      <c r="F38" s="67"/>
      <c r="G38" s="68"/>
      <c r="H38" s="68"/>
      <c r="I38" s="1"/>
      <c r="J38" s="40" t="s">
        <v>31</v>
      </c>
      <c r="L38" s="40"/>
      <c r="M38" s="40"/>
      <c r="N38" s="40"/>
      <c r="O38" s="41">
        <f>SUM(O30:O37)+Q29+F37</f>
        <v>0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45">
      <c r="A39" s="65"/>
      <c r="B39" s="66"/>
      <c r="C39" s="66"/>
      <c r="D39" s="66"/>
      <c r="E39" s="1"/>
      <c r="F39" s="67"/>
      <c r="G39" s="68"/>
      <c r="H39" s="68"/>
      <c r="I39" s="1"/>
      <c r="J39" s="1"/>
      <c r="K39" s="1"/>
      <c r="L39" s="1"/>
      <c r="M39" s="1"/>
      <c r="N39" s="1"/>
      <c r="O39" s="53"/>
      <c r="P39" s="60"/>
      <c r="Q39" s="60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4" t="s">
        <v>32</v>
      </c>
      <c r="B40" s="45"/>
      <c r="C40" s="45"/>
      <c r="D40" s="45"/>
      <c r="E40" s="1"/>
      <c r="F40" s="44" t="s">
        <v>8</v>
      </c>
      <c r="G40" s="45"/>
      <c r="H40" s="45"/>
      <c r="I40" s="1"/>
      <c r="J40" s="58"/>
      <c r="K40" s="59"/>
      <c r="L40" s="59"/>
      <c r="M40" s="59"/>
      <c r="N40" s="1"/>
      <c r="O40" s="58"/>
      <c r="P40" s="59"/>
      <c r="Q40" s="59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53" t="s">
        <v>42</v>
      </c>
      <c r="K41" s="60"/>
      <c r="L41" s="60"/>
      <c r="M41" s="60"/>
      <c r="N41" s="60"/>
      <c r="O41" s="61" t="s">
        <v>8</v>
      </c>
      <c r="P41" s="62"/>
      <c r="Q41" s="62"/>
      <c r="R41" s="1"/>
      <c r="S41" s="1"/>
      <c r="T41" s="1"/>
      <c r="U41" s="1"/>
      <c r="V41" s="1"/>
      <c r="W41" s="1"/>
      <c r="X41" s="1"/>
      <c r="Y41" s="1"/>
      <c r="Z41" s="1"/>
    </row>
    <row r="42" spans="1:26" ht="6.6" customHeight="1" x14ac:dyDescent="0.3">
      <c r="A42" s="67"/>
      <c r="B42" s="68"/>
      <c r="C42" s="68"/>
      <c r="D42" s="68"/>
      <c r="E42" s="1"/>
      <c r="F42" s="67"/>
      <c r="G42" s="68"/>
      <c r="H42" s="6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61" t="s">
        <v>34</v>
      </c>
      <c r="B43" s="62"/>
      <c r="C43" s="62"/>
      <c r="D43" s="62"/>
      <c r="E43" s="1"/>
      <c r="F43" s="61" t="s">
        <v>8</v>
      </c>
      <c r="G43" s="62"/>
      <c r="H43" s="62"/>
      <c r="I43" s="1"/>
      <c r="J43" s="70" t="s">
        <v>33</v>
      </c>
      <c r="K43" s="71"/>
      <c r="L43" s="71"/>
      <c r="M43" s="71"/>
      <c r="N43" s="71"/>
      <c r="O43" s="1"/>
      <c r="P43" s="25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71"/>
      <c r="K44" s="71"/>
      <c r="L44" s="71"/>
      <c r="M44" s="71"/>
      <c r="N44" s="7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7.8" customHeight="1" x14ac:dyDescent="0.3">
      <c r="A45" s="52"/>
      <c r="B45" s="43"/>
      <c r="C45" s="43"/>
      <c r="D45" s="43"/>
      <c r="E45" s="1"/>
      <c r="F45" s="52"/>
      <c r="G45" s="43"/>
      <c r="H45" s="43"/>
      <c r="I45" s="1"/>
      <c r="J45" s="1"/>
      <c r="K45" s="42"/>
      <c r="L45" s="42"/>
      <c r="M45" s="4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6" customHeight="1" x14ac:dyDescent="0.3">
      <c r="A46" s="61" t="s">
        <v>36</v>
      </c>
      <c r="B46" s="62"/>
      <c r="C46" s="62"/>
      <c r="D46" s="62"/>
      <c r="E46" s="1"/>
      <c r="F46" s="61" t="s">
        <v>8</v>
      </c>
      <c r="G46" s="62"/>
      <c r="H46" s="62"/>
      <c r="I46" s="1"/>
      <c r="J46" s="72" t="s">
        <v>35</v>
      </c>
      <c r="K46" s="71"/>
      <c r="L46" s="71"/>
      <c r="M46" s="71"/>
      <c r="N46" s="71"/>
      <c r="O46" s="1"/>
      <c r="P46" s="25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53"/>
      <c r="B47" s="69"/>
      <c r="C47" s="69"/>
      <c r="D47" s="69"/>
      <c r="E47" s="1"/>
      <c r="F47" s="53"/>
      <c r="G47" s="69"/>
      <c r="H47" s="69"/>
      <c r="I47" s="1"/>
      <c r="J47" s="71"/>
      <c r="K47" s="71"/>
      <c r="L47" s="71"/>
      <c r="M47" s="71"/>
      <c r="N47" s="7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 x14ac:dyDescent="0.3">
      <c r="A48" s="93" t="s">
        <v>37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1"/>
      <c r="S48" s="1"/>
      <c r="T48" s="1"/>
      <c r="U48" s="1"/>
      <c r="V48" s="1"/>
      <c r="W48" s="1"/>
      <c r="X48" s="1"/>
      <c r="Y48" s="1"/>
      <c r="Z48" s="1"/>
    </row>
    <row r="49" ht="14.4" customHeight="1" x14ac:dyDescent="0.3"/>
    <row r="51" ht="14.4" x14ac:dyDescent="0.3"/>
    <row r="52" ht="14.4" x14ac:dyDescent="0.3"/>
    <row r="53" ht="14.4" x14ac:dyDescent="0.3"/>
    <row r="54" ht="14.4" x14ac:dyDescent="0.3"/>
    <row r="55" ht="14.4" x14ac:dyDescent="0.3"/>
    <row r="56" ht="14.4" x14ac:dyDescent="0.3"/>
    <row r="57" ht="14.4" x14ac:dyDescent="0.3"/>
    <row r="58" ht="14.4" x14ac:dyDescent="0.3"/>
    <row r="59" ht="14.4" x14ac:dyDescent="0.3"/>
    <row r="60" ht="14.4" x14ac:dyDescent="0.3"/>
    <row r="61" ht="14.4" x14ac:dyDescent="0.3"/>
    <row r="62" ht="14.4" x14ac:dyDescent="0.3"/>
    <row r="63" ht="14.4" x14ac:dyDescent="0.3"/>
    <row r="64" ht="14.4" x14ac:dyDescent="0.3"/>
    <row r="65" ht="14.4" x14ac:dyDescent="0.3"/>
    <row r="66" ht="14.4" x14ac:dyDescent="0.3"/>
    <row r="67" ht="14.4" x14ac:dyDescent="0.3"/>
    <row r="68" ht="14.4" x14ac:dyDescent="0.3"/>
    <row r="69" ht="14.4" x14ac:dyDescent="0.3"/>
    <row r="70" ht="14.4" x14ac:dyDescent="0.3"/>
    <row r="71" ht="14.4" x14ac:dyDescent="0.3"/>
    <row r="72" ht="14.4" x14ac:dyDescent="0.3"/>
    <row r="73" ht="14.4" x14ac:dyDescent="0.3"/>
    <row r="74" ht="14.4" x14ac:dyDescent="0.3"/>
    <row r="75" ht="14.4" x14ac:dyDescent="0.3"/>
    <row r="76" ht="14.4" x14ac:dyDescent="0.3"/>
    <row r="77" ht="14.4" x14ac:dyDescent="0.3"/>
    <row r="78" ht="14.4" x14ac:dyDescent="0.3"/>
    <row r="79" ht="14.4" x14ac:dyDescent="0.3"/>
    <row r="80" ht="14.4" x14ac:dyDescent="0.3"/>
    <row r="81" ht="14.4" x14ac:dyDescent="0.3"/>
    <row r="82" ht="14.4" x14ac:dyDescent="0.3"/>
    <row r="83" ht="14.4" x14ac:dyDescent="0.3"/>
    <row r="84" ht="14.4" x14ac:dyDescent="0.3"/>
    <row r="85" ht="14.4" x14ac:dyDescent="0.3"/>
    <row r="86" ht="14.4" x14ac:dyDescent="0.3"/>
    <row r="87" ht="14.4" x14ac:dyDescent="0.3"/>
    <row r="88" ht="14.4" x14ac:dyDescent="0.3"/>
    <row r="89" ht="14.4" x14ac:dyDescent="0.3"/>
    <row r="90" ht="14.4" x14ac:dyDescent="0.3"/>
    <row r="91" ht="14.4" x14ac:dyDescent="0.3"/>
    <row r="92" ht="14.4" x14ac:dyDescent="0.3"/>
    <row r="93" ht="14.4" x14ac:dyDescent="0.3"/>
    <row r="94" ht="14.4" x14ac:dyDescent="0.3"/>
    <row r="95" ht="14.4" x14ac:dyDescent="0.3"/>
    <row r="96" ht="14.4" x14ac:dyDescent="0.3"/>
    <row r="97" ht="14.4" x14ac:dyDescent="0.3"/>
    <row r="98" ht="14.4" x14ac:dyDescent="0.3"/>
    <row r="99" ht="14.4" x14ac:dyDescent="0.3"/>
    <row r="100" ht="14.4" x14ac:dyDescent="0.3"/>
    <row r="101" ht="14.4" x14ac:dyDescent="0.3"/>
    <row r="102" ht="14.4" x14ac:dyDescent="0.3"/>
    <row r="103" ht="14.4" x14ac:dyDescent="0.3"/>
    <row r="104" ht="14.4" x14ac:dyDescent="0.3"/>
    <row r="105" ht="14.4" x14ac:dyDescent="0.3"/>
    <row r="106" ht="14.4" x14ac:dyDescent="0.3"/>
    <row r="107" ht="14.4" x14ac:dyDescent="0.3"/>
    <row r="108" ht="14.4" x14ac:dyDescent="0.3"/>
    <row r="109" ht="14.4" x14ac:dyDescent="0.3"/>
    <row r="110" ht="14.4" x14ac:dyDescent="0.3"/>
    <row r="111" ht="14.4" x14ac:dyDescent="0.3"/>
    <row r="112" ht="14.4" x14ac:dyDescent="0.3"/>
    <row r="113" ht="14.4" x14ac:dyDescent="0.3"/>
    <row r="114" ht="14.4" x14ac:dyDescent="0.3"/>
    <row r="115" ht="14.4" x14ac:dyDescent="0.3"/>
    <row r="116" ht="14.4" x14ac:dyDescent="0.3"/>
    <row r="117" ht="14.4" x14ac:dyDescent="0.3"/>
    <row r="118" ht="14.4" x14ac:dyDescent="0.3"/>
    <row r="119" ht="14.4" x14ac:dyDescent="0.3"/>
    <row r="120" ht="14.4" x14ac:dyDescent="0.3"/>
    <row r="121" ht="14.4" x14ac:dyDescent="0.3"/>
    <row r="122" ht="14.4" x14ac:dyDescent="0.3"/>
    <row r="123" ht="14.4" x14ac:dyDescent="0.3"/>
    <row r="124" ht="14.4" x14ac:dyDescent="0.3"/>
    <row r="125" ht="14.4" x14ac:dyDescent="0.3"/>
    <row r="126" ht="14.4" x14ac:dyDescent="0.3"/>
    <row r="127" ht="14.4" x14ac:dyDescent="0.3"/>
    <row r="128" ht="14.4" x14ac:dyDescent="0.3"/>
    <row r="129" ht="14.4" x14ac:dyDescent="0.3"/>
    <row r="130" ht="14.4" x14ac:dyDescent="0.3"/>
    <row r="131" ht="14.4" x14ac:dyDescent="0.3"/>
    <row r="132" ht="14.4" x14ac:dyDescent="0.3"/>
    <row r="133" ht="14.4" x14ac:dyDescent="0.3"/>
    <row r="134" ht="14.4" x14ac:dyDescent="0.3"/>
    <row r="135" ht="14.4" x14ac:dyDescent="0.3"/>
    <row r="136" ht="14.4" x14ac:dyDescent="0.3"/>
    <row r="137" ht="14.4" x14ac:dyDescent="0.3"/>
    <row r="138" ht="14.4" x14ac:dyDescent="0.3"/>
    <row r="139" ht="14.4" x14ac:dyDescent="0.3"/>
    <row r="140" ht="14.4" x14ac:dyDescent="0.3"/>
    <row r="141" ht="14.4" x14ac:dyDescent="0.3"/>
    <row r="142" ht="14.4" x14ac:dyDescent="0.3"/>
    <row r="143" ht="14.4" x14ac:dyDescent="0.3"/>
    <row r="144" ht="14.4" x14ac:dyDescent="0.3"/>
    <row r="145" ht="14.4" x14ac:dyDescent="0.3"/>
    <row r="146" ht="14.4" x14ac:dyDescent="0.3"/>
    <row r="147" ht="14.4" x14ac:dyDescent="0.3"/>
    <row r="148" ht="14.4" x14ac:dyDescent="0.3"/>
    <row r="149" ht="14.4" x14ac:dyDescent="0.3"/>
    <row r="150" ht="14.4" x14ac:dyDescent="0.3"/>
    <row r="151" ht="14.4" x14ac:dyDescent="0.3"/>
    <row r="152" ht="14.4" x14ac:dyDescent="0.3"/>
    <row r="153" ht="14.4" x14ac:dyDescent="0.3"/>
    <row r="154" ht="14.4" x14ac:dyDescent="0.3"/>
    <row r="155" ht="14.4" x14ac:dyDescent="0.3"/>
    <row r="156" ht="14.4" x14ac:dyDescent="0.3"/>
    <row r="157" ht="14.4" x14ac:dyDescent="0.3"/>
    <row r="158" ht="14.4" x14ac:dyDescent="0.3"/>
    <row r="159" ht="14.4" x14ac:dyDescent="0.3"/>
    <row r="160" ht="14.4" x14ac:dyDescent="0.3"/>
    <row r="161" ht="14.4" x14ac:dyDescent="0.3"/>
    <row r="162" ht="14.4" x14ac:dyDescent="0.3"/>
    <row r="163" ht="14.4" x14ac:dyDescent="0.3"/>
    <row r="164" ht="14.4" x14ac:dyDescent="0.3"/>
    <row r="165" ht="14.4" x14ac:dyDescent="0.3"/>
    <row r="166" ht="14.4" x14ac:dyDescent="0.3"/>
    <row r="167" ht="14.4" x14ac:dyDescent="0.3"/>
    <row r="168" ht="14.4" x14ac:dyDescent="0.3"/>
    <row r="169" ht="14.4" x14ac:dyDescent="0.3"/>
    <row r="170" ht="14.4" x14ac:dyDescent="0.3"/>
    <row r="171" ht="14.4" x14ac:dyDescent="0.3"/>
    <row r="172" ht="14.4" x14ac:dyDescent="0.3"/>
    <row r="173" ht="14.4" x14ac:dyDescent="0.3"/>
    <row r="174" ht="14.4" x14ac:dyDescent="0.3"/>
    <row r="175" ht="14.4" x14ac:dyDescent="0.3"/>
    <row r="176" ht="14.4" x14ac:dyDescent="0.3"/>
    <row r="177" ht="14.4" x14ac:dyDescent="0.3"/>
    <row r="178" ht="14.4" x14ac:dyDescent="0.3"/>
    <row r="179" ht="14.4" x14ac:dyDescent="0.3"/>
    <row r="180" ht="14.4" x14ac:dyDescent="0.3"/>
    <row r="181" ht="14.4" x14ac:dyDescent="0.3"/>
    <row r="182" ht="14.4" x14ac:dyDescent="0.3"/>
    <row r="183" ht="14.4" x14ac:dyDescent="0.3"/>
    <row r="184" ht="14.4" x14ac:dyDescent="0.3"/>
    <row r="185" ht="14.4" x14ac:dyDescent="0.3"/>
    <row r="186" ht="14.4" x14ac:dyDescent="0.3"/>
    <row r="187" ht="14.4" x14ac:dyDescent="0.3"/>
    <row r="188" ht="14.4" x14ac:dyDescent="0.3"/>
    <row r="189" ht="14.4" x14ac:dyDescent="0.3"/>
    <row r="190" ht="14.4" x14ac:dyDescent="0.3"/>
    <row r="191" ht="14.4" x14ac:dyDescent="0.3"/>
    <row r="192" ht="14.4" x14ac:dyDescent="0.3"/>
    <row r="193" ht="14.4" x14ac:dyDescent="0.3"/>
    <row r="194" ht="14.4" x14ac:dyDescent="0.3"/>
    <row r="195" ht="14.4" x14ac:dyDescent="0.3"/>
    <row r="196" ht="14.4" x14ac:dyDescent="0.3"/>
    <row r="197" ht="14.4" x14ac:dyDescent="0.3"/>
    <row r="198" ht="14.4" x14ac:dyDescent="0.3"/>
    <row r="199" ht="14.4" x14ac:dyDescent="0.3"/>
    <row r="200" ht="14.4" x14ac:dyDescent="0.3"/>
    <row r="201" ht="14.4" x14ac:dyDescent="0.3"/>
    <row r="202" ht="14.4" x14ac:dyDescent="0.3"/>
    <row r="203" ht="14.4" x14ac:dyDescent="0.3"/>
    <row r="204" ht="14.4" x14ac:dyDescent="0.3"/>
    <row r="205" ht="14.4" x14ac:dyDescent="0.3"/>
    <row r="206" ht="14.4" x14ac:dyDescent="0.3"/>
    <row r="207" ht="14.4" x14ac:dyDescent="0.3"/>
    <row r="208" ht="14.4" x14ac:dyDescent="0.3"/>
    <row r="209" ht="14.4" x14ac:dyDescent="0.3"/>
    <row r="210" ht="14.4" x14ac:dyDescent="0.3"/>
    <row r="211" ht="14.4" x14ac:dyDescent="0.3"/>
    <row r="212" ht="14.4" x14ac:dyDescent="0.3"/>
    <row r="213" ht="14.4" x14ac:dyDescent="0.3"/>
    <row r="214" ht="14.4" x14ac:dyDescent="0.3"/>
    <row r="215" ht="14.4" x14ac:dyDescent="0.3"/>
    <row r="216" ht="14.4" x14ac:dyDescent="0.3"/>
    <row r="217" ht="14.4" x14ac:dyDescent="0.3"/>
    <row r="218" ht="14.4" x14ac:dyDescent="0.3"/>
    <row r="219" ht="14.4" x14ac:dyDescent="0.3"/>
    <row r="220" ht="14.4" x14ac:dyDescent="0.3"/>
    <row r="221" ht="14.4" x14ac:dyDescent="0.3"/>
    <row r="222" ht="14.4" x14ac:dyDescent="0.3"/>
    <row r="223" ht="14.4" x14ac:dyDescent="0.3"/>
    <row r="224" ht="14.4" x14ac:dyDescent="0.3"/>
    <row r="225" ht="14.4" x14ac:dyDescent="0.3"/>
    <row r="226" ht="14.4" x14ac:dyDescent="0.3"/>
    <row r="227" ht="14.4" x14ac:dyDescent="0.3"/>
    <row r="228" ht="14.4" x14ac:dyDescent="0.3"/>
    <row r="229" ht="14.4" x14ac:dyDescent="0.3"/>
    <row r="230" ht="14.4" x14ac:dyDescent="0.3"/>
    <row r="231" ht="14.4" x14ac:dyDescent="0.3"/>
    <row r="232" ht="14.4" x14ac:dyDescent="0.3"/>
    <row r="233" ht="14.4" x14ac:dyDescent="0.3"/>
    <row r="234" ht="14.4" x14ac:dyDescent="0.3"/>
    <row r="235" ht="14.4" x14ac:dyDescent="0.3"/>
    <row r="236" ht="14.4" x14ac:dyDescent="0.3"/>
    <row r="237" ht="14.4" x14ac:dyDescent="0.3"/>
    <row r="238" ht="14.4" x14ac:dyDescent="0.3"/>
    <row r="239" ht="14.4" x14ac:dyDescent="0.3"/>
    <row r="240" ht="14.4" x14ac:dyDescent="0.3"/>
    <row r="241" ht="14.4" x14ac:dyDescent="0.3"/>
    <row r="242" ht="14.4" x14ac:dyDescent="0.3"/>
    <row r="243" ht="14.4" x14ac:dyDescent="0.3"/>
    <row r="244" ht="14.4" x14ac:dyDescent="0.3"/>
    <row r="245" ht="14.4" x14ac:dyDescent="0.3"/>
    <row r="246" ht="14.4" x14ac:dyDescent="0.3"/>
    <row r="247" ht="14.4" x14ac:dyDescent="0.3"/>
    <row r="248" ht="14.4" x14ac:dyDescent="0.3"/>
    <row r="249" ht="14.4" x14ac:dyDescent="0.3"/>
    <row r="250" ht="14.4" x14ac:dyDescent="0.3"/>
    <row r="251" ht="14.4" x14ac:dyDescent="0.3"/>
    <row r="252" ht="14.4" x14ac:dyDescent="0.3"/>
    <row r="253" ht="14.4" x14ac:dyDescent="0.3"/>
    <row r="254" ht="14.4" x14ac:dyDescent="0.3"/>
    <row r="255" ht="14.4" x14ac:dyDescent="0.3"/>
    <row r="256" ht="14.4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</sheetData>
  <sheetProtection algorithmName="SHA-512" hashValue="MsCZyCR8atwlv50zmzTuqd+Rnj3pPmD/OPwM+dBSw/RZg7S7mIgrEqusACuArPmxJwxjLoHbMd8Vf2WBIxQ8eA==" saltValue="1ir6CBHv6z//e9ylXkxrdw==" spinCount="100000" sheet="1" objects="1" scenarios="1" insertColumns="0" insertRows="0" deleteColumns="0" deleteRows="0"/>
  <mergeCells count="85">
    <mergeCell ref="A48:Q48"/>
    <mergeCell ref="J4:K4"/>
    <mergeCell ref="L4:Q4"/>
    <mergeCell ref="A1:A3"/>
    <mergeCell ref="B1:D1"/>
    <mergeCell ref="B2:G3"/>
    <mergeCell ref="K2:Q2"/>
    <mergeCell ref="K3:Q3"/>
    <mergeCell ref="A5:B5"/>
    <mergeCell ref="C5:H5"/>
    <mergeCell ref="J5:K5"/>
    <mergeCell ref="L5:Q5"/>
    <mergeCell ref="B6:C6"/>
    <mergeCell ref="D6:E6"/>
    <mergeCell ref="F6:G6"/>
    <mergeCell ref="H6:I6"/>
    <mergeCell ref="K6:L6"/>
    <mergeCell ref="M6:N6"/>
    <mergeCell ref="O6:P6"/>
    <mergeCell ref="B7:C7"/>
    <mergeCell ref="D7:E7"/>
    <mergeCell ref="F7:G7"/>
    <mergeCell ref="H7:I7"/>
    <mergeCell ref="K7:L7"/>
    <mergeCell ref="M7:N7"/>
    <mergeCell ref="O7:P7"/>
    <mergeCell ref="O8:P8"/>
    <mergeCell ref="B9:C9"/>
    <mergeCell ref="D9:E9"/>
    <mergeCell ref="F9:G9"/>
    <mergeCell ref="H9:I9"/>
    <mergeCell ref="K9:L9"/>
    <mergeCell ref="M9:N9"/>
    <mergeCell ref="O9:P9"/>
    <mergeCell ref="B8:C8"/>
    <mergeCell ref="D8:E8"/>
    <mergeCell ref="F8:G8"/>
    <mergeCell ref="H8:I8"/>
    <mergeCell ref="K8:L8"/>
    <mergeCell ref="M8:N8"/>
    <mergeCell ref="O10:P10"/>
    <mergeCell ref="B11:C11"/>
    <mergeCell ref="D11:E11"/>
    <mergeCell ref="F11:G11"/>
    <mergeCell ref="H11:I11"/>
    <mergeCell ref="K11:L11"/>
    <mergeCell ref="M11:N11"/>
    <mergeCell ref="O11:P11"/>
    <mergeCell ref="B10:C10"/>
    <mergeCell ref="D10:E10"/>
    <mergeCell ref="F10:G10"/>
    <mergeCell ref="H10:I10"/>
    <mergeCell ref="K10:L10"/>
    <mergeCell ref="M10:N10"/>
    <mergeCell ref="B16:H17"/>
    <mergeCell ref="B18:H20"/>
    <mergeCell ref="G21:H37"/>
    <mergeCell ref="A38:D38"/>
    <mergeCell ref="F38:H38"/>
    <mergeCell ref="A47:D47"/>
    <mergeCell ref="F47:H47"/>
    <mergeCell ref="A42:D42"/>
    <mergeCell ref="F42:H42"/>
    <mergeCell ref="J43:N44"/>
    <mergeCell ref="A43:D43"/>
    <mergeCell ref="F43:H43"/>
    <mergeCell ref="J46:N47"/>
    <mergeCell ref="A46:D46"/>
    <mergeCell ref="F46:H46"/>
    <mergeCell ref="A4:B4"/>
    <mergeCell ref="C4:H4"/>
    <mergeCell ref="J40:M40"/>
    <mergeCell ref="O40:Q40"/>
    <mergeCell ref="J41:N41"/>
    <mergeCell ref="O41:Q41"/>
    <mergeCell ref="O39:Q39"/>
    <mergeCell ref="B12:C12"/>
    <mergeCell ref="D12:E12"/>
    <mergeCell ref="F12:G12"/>
    <mergeCell ref="H12:I12"/>
    <mergeCell ref="K12:L12"/>
    <mergeCell ref="M12:N12"/>
    <mergeCell ref="A39:D39"/>
    <mergeCell ref="F39:H39"/>
    <mergeCell ref="O12:P12"/>
  </mergeCells>
  <dataValidations count="1">
    <dataValidation type="list" allowBlank="1" showErrorMessage="1" sqref="L14:L28 N14:N28 P14:P28 P43 P46" xr:uid="{0F2B1672-01C2-4D37-9FA4-82AE278F61FB}">
      <formula1>"X"</formula1>
    </dataValidation>
  </dataValidations>
  <pageMargins left="0.45" right="0.45" top="0.5" bottom="0.2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Gaylyn Mendoza</dc:creator>
  <cp:lastModifiedBy>Gaylyn Mendoza</cp:lastModifiedBy>
  <cp:lastPrinted>2022-04-05T18:39:55Z</cp:lastPrinted>
  <dcterms:created xsi:type="dcterms:W3CDTF">2021-03-19T02:01:26Z</dcterms:created>
  <dcterms:modified xsi:type="dcterms:W3CDTF">2024-12-27T14:11:31Z</dcterms:modified>
</cp:coreProperties>
</file>